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50" activeTab="2"/>
  </bookViews>
  <sheets>
    <sheet name="Лицевой счет дома 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<sst xmlns="http://schemas.openxmlformats.org/spreadsheetml/2006/main" count="417" uniqueCount="141">
  <si>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</si>
  <si>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</si>
  <si>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</si>
  <si>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</si>
  <si>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</si>
  <si>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</si>
  <si>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</si>
  <si>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</si>
  <si>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</si>
  <si>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</si>
  <si>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</si>
  <si>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</si>
  <si>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</si>
  <si>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</si>
  <si>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Чехова</t>
  </si>
  <si>
    <t>340/1</t>
  </si>
  <si>
    <t>01.05.2016 г.</t>
  </si>
  <si>
    <t>Январь 2019г.</t>
  </si>
  <si>
    <t>Вид работ</t>
  </si>
  <si>
    <t>Место проведения работ</t>
  </si>
  <si>
    <t>Сумма</t>
  </si>
  <si>
    <t>Установка адресной таблички на жилом доме</t>
  </si>
  <si>
    <t>Чехова, 340/1</t>
  </si>
  <si>
    <t xml:space="preserve">Ремонт мягкой кровли отдельными местами на жилом доме </t>
  </si>
  <si>
    <t xml:space="preserve">2-й подъезд </t>
  </si>
  <si>
    <t xml:space="preserve">замена фурнитуры оконной </t>
  </si>
  <si>
    <t>3-й подъезд 10-й этаж</t>
  </si>
  <si>
    <t xml:space="preserve">ремонт подъезда 10-ти этажного </t>
  </si>
  <si>
    <t xml:space="preserve">4-й подъезд </t>
  </si>
  <si>
    <t>смена трубопровода ф 32,25 мм ГВС п/п</t>
  </si>
  <si>
    <t>кв.80 (2-й подъезд, 10-й этаж)</t>
  </si>
  <si>
    <t>Смена трубопровода ф 25 мм ЦО п/п</t>
  </si>
  <si>
    <t>кв.95</t>
  </si>
  <si>
    <t xml:space="preserve">Установка почтовых ящиков в подъезде жилого дома </t>
  </si>
  <si>
    <t>смена трубопровода ф 25,20 мм ЦО п/п(подводка к радиатору)</t>
  </si>
  <si>
    <t>кв.35</t>
  </si>
  <si>
    <t>смена эл.счетчика на квартиру в декабре 2018г.</t>
  </si>
  <si>
    <t>кв.49</t>
  </si>
  <si>
    <t>кв.61</t>
  </si>
  <si>
    <t>ИТОГО</t>
  </si>
  <si>
    <t>Февраль 2019г.</t>
  </si>
  <si>
    <t xml:space="preserve">Проверка технического состояния вент.каналов </t>
  </si>
  <si>
    <t>кв.25,41,79,80,65,53,54,55,56,20,26,34,27,28,29,35,160,124,82,155,157,144,137,134,138,145,125,96,98,105,100,116,112,113,89,1,99,81</t>
  </si>
  <si>
    <t>Март 2019</t>
  </si>
  <si>
    <t>Установка крана шарового ф 15 мм</t>
  </si>
  <si>
    <t>кв.74,68 ХВС</t>
  </si>
  <si>
    <t>Проверка технического состояния вент.каналов и дымовых каналов</t>
  </si>
  <si>
    <t>кв.1,2,4,5,7,8,9,10,11,13,19,20,24,32,33,44,46,49,50,54,60,61,67,68,71,72,74,75,83,84,85,92,93,94,97,111,115,126,130,136,139,141</t>
  </si>
  <si>
    <t>АПРЕЛЬ 2019г.</t>
  </si>
  <si>
    <t>смена датчика движения в подъезде жилого дома</t>
  </si>
  <si>
    <t>1-4й подъезд</t>
  </si>
  <si>
    <t>Май  2019г.</t>
  </si>
  <si>
    <t xml:space="preserve">проверка   технического состояния вентиляционных и дымовых каналов. </t>
  </si>
  <si>
    <t>кв.6,21,51,63,66,76,117</t>
  </si>
  <si>
    <t>смена эл.счетчика на квартиру</t>
  </si>
  <si>
    <t>кв.101</t>
  </si>
  <si>
    <t>кв.118</t>
  </si>
  <si>
    <t>кв.36</t>
  </si>
  <si>
    <t>Июнь 2019г.</t>
  </si>
  <si>
    <t xml:space="preserve">смена трубопровода ф20,25 мм </t>
  </si>
  <si>
    <t>кв.81 ЦО п/п</t>
  </si>
  <si>
    <t>кв.92</t>
  </si>
  <si>
    <t>Июль 2019г</t>
  </si>
  <si>
    <t xml:space="preserve">проверка технического состояния вент.каналов </t>
  </si>
  <si>
    <t>кв.22,132,152</t>
  </si>
  <si>
    <t>август 2019г.</t>
  </si>
  <si>
    <t xml:space="preserve">гидравлическое испытание внутридомовой системы ЦО </t>
  </si>
  <si>
    <t xml:space="preserve">смена трубопровода ф 32 мм </t>
  </si>
  <si>
    <t>4-й подъезд кв.159,160 ГВС п/п</t>
  </si>
  <si>
    <t>смена трубопровода ф 32 мм</t>
  </si>
  <si>
    <t>кв.147 ГВС</t>
  </si>
  <si>
    <t>сентябрь 2019г.</t>
  </si>
  <si>
    <t>октябрь 2019г.</t>
  </si>
  <si>
    <t>кв.3,5,7,20,25,27,28,32,45,55,79</t>
  </si>
  <si>
    <t>ноябрь 2019г.</t>
  </si>
  <si>
    <t>смена эл.счетчика в квартире</t>
  </si>
  <si>
    <t>кв.66</t>
  </si>
  <si>
    <t>кв.7</t>
  </si>
  <si>
    <t>ремонт электроосвещения (смена ламп светодиодных)</t>
  </si>
  <si>
    <t>1-й подъезд придомовое освещение</t>
  </si>
  <si>
    <t>герметизация и очистка козырьков входа в подъезды на ж/д</t>
  </si>
  <si>
    <t>1,2,3,4-й подъезд</t>
  </si>
  <si>
    <t>ремонт входных групп в подъездах ж/д</t>
  </si>
  <si>
    <t>Проверка технического состояния вентиляционных каналов</t>
  </si>
  <si>
    <t>кв.134,150,89</t>
  </si>
  <si>
    <t>кв.49,80,81,53,84,85,95,97,99,100,101,115,124,125,136,137,141,142,143,145,154</t>
  </si>
  <si>
    <t>кв.6,44,59,65,69,72,93,94,112,130,40,155,156,157,160</t>
  </si>
  <si>
    <t>декабрь 2019г.</t>
  </si>
  <si>
    <t>Работы по аварийному ремонту общего имущества МКД с января по декабрь  2019г.</t>
  </si>
  <si>
    <t>кв.134 ГВС п/п</t>
  </si>
  <si>
    <t>кв.147</t>
  </si>
  <si>
    <t>кв.148</t>
  </si>
  <si>
    <t>кв.64</t>
  </si>
  <si>
    <t>ВСЕГО</t>
  </si>
  <si>
    <t>Т/О ОПУЭ</t>
  </si>
  <si>
    <t>Т/О УУТЭ ЦО и ГВС</t>
  </si>
  <si>
    <t>Очистка кровли от снега на жилом доме</t>
  </si>
  <si>
    <t xml:space="preserve">Очистка придомовой территории от снега </t>
  </si>
  <si>
    <t xml:space="preserve">Обходы и осмотры инженерных коммуникаций </t>
  </si>
  <si>
    <t>ремонт электрооборудования в подъездах (устройство эл.проводов в кабель-каналы)</t>
  </si>
  <si>
    <t>Подъезд 2,4 этаж 1</t>
  </si>
  <si>
    <t>ремонт электроосвещения (смена лампы)жилого дома в МОП</t>
  </si>
  <si>
    <t xml:space="preserve">1-й подъезд </t>
  </si>
  <si>
    <t>апрель 2019г.</t>
  </si>
  <si>
    <t>май 2019г.</t>
  </si>
  <si>
    <t>дезинсекция подвальных помещений</t>
  </si>
  <si>
    <t>установка замка на ЩР</t>
  </si>
  <si>
    <t>кв.71</t>
  </si>
  <si>
    <t>укладка эл.проводов в кабель-каналы жилом доме</t>
  </si>
  <si>
    <t>благоустройство придомовой территории (окраска деревьев и бордюров известковым раствором)</t>
  </si>
  <si>
    <t>закрытие отопительного периода</t>
  </si>
  <si>
    <t>слив воды из системы</t>
  </si>
  <si>
    <t>установка информационной таблички на детской площадке</t>
  </si>
  <si>
    <t>детская площадка</t>
  </si>
  <si>
    <t>июнь 2019г.</t>
  </si>
  <si>
    <t>окраска труб газопровода ж/д</t>
  </si>
  <si>
    <t>июль 2019г.</t>
  </si>
  <si>
    <t xml:space="preserve">покос придомовой территории </t>
  </si>
  <si>
    <t>техническое обслуживание УУТЭ</t>
  </si>
  <si>
    <t>ЦО и ГВС</t>
  </si>
  <si>
    <t>Август 2019г.</t>
  </si>
  <si>
    <t>усиление сварочных швов (наплавков)</t>
  </si>
  <si>
    <t>ГВС п/п УУТЭ</t>
  </si>
  <si>
    <t xml:space="preserve">ремонт электроосвещения (смена ламп светодиодных) </t>
  </si>
  <si>
    <t>кв.27 (тамбур)</t>
  </si>
  <si>
    <t>Сентябрь 2019г.</t>
  </si>
  <si>
    <t xml:space="preserve">ремонт электроосвещения (замена автоматических выключателей) </t>
  </si>
  <si>
    <t>замена табличек «Доска объявления» на жилом доме</t>
  </si>
  <si>
    <t xml:space="preserve">1-4-й подъезды </t>
  </si>
  <si>
    <t>обходы и осмотры подвала и инженерных коммуникаций</t>
  </si>
  <si>
    <t>кв.41,160,73,78,51,10,67,115,7, 111,89,97,43,21 устранение непрогрева системы ЦО</t>
  </si>
  <si>
    <t>Ноябрь 2019г.</t>
  </si>
  <si>
    <t>ремонт электрооборудования (замена автоматических выключателей)</t>
  </si>
  <si>
    <t>кв.38</t>
  </si>
  <si>
    <t>проверка индивидуальных приборов учета (ИПУ)</t>
  </si>
  <si>
    <t>установка крана шарового ф 15мм</t>
  </si>
  <si>
    <t>кв.69 ГВС</t>
  </si>
  <si>
    <t>подготовка к запуску системы ЦО в ж/д</t>
  </si>
  <si>
    <t>проверка индивидуальных приборов учета (ИПУ) электроэнергии</t>
  </si>
  <si>
    <t>смена трубопровода ф 32мм</t>
  </si>
  <si>
    <t>П-сушитель ЦО п/п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</si>
</sst>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7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justify"/>
    </xf>
    <xf numFmtId="0" fontId="0" fillId="0" borderId="10" xfId="0" applyBorder="1" applyAlignment="1">
      <alignment wrapText="1"/>
    </xf>
    <xf numFmtId="49" fontId="0" fillId="0" borderId="0" xfId="0" applyNumberFormat="1" applyAlignment="1">
      <alignment/>
    </xf>
    <xf numFmtId="0" fontId="9" fillId="0" borderId="10" xfId="0" applyFont="1" applyBorder="1" applyAlignment="1">
      <alignment horizontal="justify"/>
    </xf>
    <xf numFmtId="0" fontId="0" fillId="0" borderId="10" xfId="0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left" wrapText="1"/>
    </xf>
    <xf numFmtId="0" fontId="11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0" fillId="36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9" fillId="36" borderId="10" xfId="0" applyFont="1" applyFill="1" applyBorder="1" applyAlignment="1">
      <alignment horizontal="center" wrapText="1"/>
    </xf>
    <xf numFmtId="0" fontId="11" fillId="36" borderId="0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 wrapText="1"/>
    </xf>
    <xf numFmtId="2" fontId="11" fillId="35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49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zoomScale="80" zoomScaleNormal="80" zoomScalePageLayoutView="0" workbookViewId="0" topLeftCell="A1">
      <selection activeCell="D15" sqref="D15"/>
    </sheetView>
  </sheetViews>
  <sheetFormatPr defaultColWidth="11.57421875" defaultRowHeight="12.75"/>
  <cols>
    <col min="1" max="1" width="8.140625" style="0" customWidth="1"/>
    <col min="2" max="2" width="22.00390625" style="0" customWidth="1"/>
    <col min="3" max="3" width="6.421875" style="0" customWidth="1"/>
    <col min="4" max="4" width="35.57421875" style="0" customWidth="1"/>
    <col min="5" max="5" width="20.140625" style="0" customWidth="1"/>
    <col min="6" max="6" width="19.28125" style="0" customWidth="1"/>
    <col min="7" max="7" width="19.00390625" style="0" customWidth="1"/>
    <col min="8" max="8" width="18.140625" style="0" customWidth="1"/>
    <col min="9" max="9" width="20.421875" style="0" customWidth="1"/>
    <col min="10" max="10" width="18.7109375" style="0" customWidth="1"/>
    <col min="11" max="11" width="20.140625" style="0" customWidth="1"/>
    <col min="12" max="12" width="18.00390625" style="0" customWidth="1"/>
  </cols>
  <sheetData>
    <row r="1" spans="1:12" ht="18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6" t="s">
        <v>1</v>
      </c>
      <c r="B3" s="47" t="s">
        <v>2</v>
      </c>
      <c r="C3" s="47"/>
      <c r="D3" s="48" t="s">
        <v>3</v>
      </c>
      <c r="E3" s="49" t="s">
        <v>4</v>
      </c>
      <c r="F3" s="49" t="s">
        <v>5</v>
      </c>
      <c r="G3" s="48" t="s">
        <v>6</v>
      </c>
      <c r="H3" s="48" t="s">
        <v>7</v>
      </c>
      <c r="I3" s="48" t="s">
        <v>8</v>
      </c>
      <c r="J3" s="49" t="s">
        <v>9</v>
      </c>
      <c r="K3" s="49" t="s">
        <v>10</v>
      </c>
      <c r="L3" s="49" t="s">
        <v>11</v>
      </c>
    </row>
    <row r="4" spans="1:12" ht="28.5" customHeight="1">
      <c r="A4" s="46"/>
      <c r="B4" s="4" t="s">
        <v>12</v>
      </c>
      <c r="C4" s="4" t="s">
        <v>13</v>
      </c>
      <c r="D4" s="48"/>
      <c r="E4" s="48"/>
      <c r="F4" s="49"/>
      <c r="G4" s="48"/>
      <c r="H4" s="48"/>
      <c r="I4" s="48"/>
      <c r="J4" s="48"/>
      <c r="K4" s="48"/>
      <c r="L4" s="49"/>
    </row>
    <row r="5" spans="1:12" ht="15.75">
      <c r="A5" s="5"/>
      <c r="B5" s="6" t="s">
        <v>14</v>
      </c>
      <c r="C5" s="6" t="s">
        <v>15</v>
      </c>
      <c r="D5" s="5"/>
      <c r="E5" s="5"/>
      <c r="F5" s="5"/>
      <c r="G5" s="5"/>
      <c r="H5" s="5"/>
      <c r="I5" s="5"/>
      <c r="J5" s="5"/>
      <c r="K5" s="5"/>
      <c r="L5" s="7" t="s">
        <v>16</v>
      </c>
    </row>
    <row r="6" spans="5:11" s="52" customFormat="1" ht="15">
      <c r="E6" s="52">
        <v>229450.91</v>
      </c>
      <c r="F6" s="52">
        <v>28371.55</v>
      </c>
      <c r="G6" s="52">
        <v>2268272.64</v>
      </c>
      <c r="H6" s="52">
        <v>2262783.67</v>
      </c>
      <c r="I6" s="52">
        <v>2205245.35</v>
      </c>
      <c r="J6" s="52">
        <v>85909.87</v>
      </c>
      <c r="K6" s="52">
        <v>234939.88</v>
      </c>
    </row>
  </sheetData>
  <sheetProtection selectLockedCells="1" selectUnlockedCells="1"/>
  <mergeCells count="12">
    <mergeCell ref="K3:K4"/>
    <mergeCell ref="L3:L4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9"/>
  <sheetViews>
    <sheetView zoomScale="80" zoomScaleNormal="80" zoomScalePageLayoutView="0" workbookViewId="0" topLeftCell="A74">
      <selection activeCell="D94" sqref="D94"/>
    </sheetView>
  </sheetViews>
  <sheetFormatPr defaultColWidth="11.57421875" defaultRowHeight="12.75"/>
  <cols>
    <col min="1" max="1" width="9.57421875" style="0" customWidth="1"/>
    <col min="2" max="2" width="34.421875" style="9" customWidth="1"/>
    <col min="3" max="3" width="28.57421875" style="0" customWidth="1"/>
    <col min="4" max="4" width="39.140625" style="0" customWidth="1"/>
    <col min="5" max="5" width="16.57421875" style="0" customWidth="1"/>
  </cols>
  <sheetData>
    <row r="1" spans="1:5" ht="18">
      <c r="A1" s="50" t="s">
        <v>17</v>
      </c>
      <c r="B1" s="50"/>
      <c r="C1" s="50"/>
      <c r="D1" s="50"/>
      <c r="E1" s="50"/>
    </row>
    <row r="2" spans="1:5" ht="15.75">
      <c r="A2" s="10" t="s">
        <v>1</v>
      </c>
      <c r="B2" s="11" t="s">
        <v>18</v>
      </c>
      <c r="C2" s="12" t="s">
        <v>2</v>
      </c>
      <c r="D2" s="12" t="s">
        <v>19</v>
      </c>
      <c r="E2" s="12" t="s">
        <v>20</v>
      </c>
    </row>
    <row r="3" spans="1:5" ht="36" customHeight="1">
      <c r="A3" s="13">
        <v>1</v>
      </c>
      <c r="B3" s="14" t="s">
        <v>21</v>
      </c>
      <c r="C3" s="13" t="s">
        <v>22</v>
      </c>
      <c r="D3" s="13"/>
      <c r="E3" s="13">
        <f>1966.96</f>
        <v>1966.96</v>
      </c>
    </row>
    <row r="4" spans="1:5" ht="42.75">
      <c r="A4" s="13">
        <v>2</v>
      </c>
      <c r="B4" s="15" t="s">
        <v>23</v>
      </c>
      <c r="C4" s="16" t="s">
        <v>22</v>
      </c>
      <c r="D4" s="16" t="s">
        <v>24</v>
      </c>
      <c r="E4" s="16">
        <f>20683.74</f>
        <v>20683.74</v>
      </c>
    </row>
    <row r="5" spans="1:5" ht="14.25">
      <c r="A5" s="13">
        <v>3</v>
      </c>
      <c r="B5" s="14" t="s">
        <v>25</v>
      </c>
      <c r="C5" s="16" t="s">
        <v>22</v>
      </c>
      <c r="D5" s="13" t="s">
        <v>26</v>
      </c>
      <c r="E5" s="13">
        <f>4483.82</f>
        <v>4483.82</v>
      </c>
    </row>
    <row r="6" spans="1:5" ht="28.5">
      <c r="A6" s="13">
        <v>4</v>
      </c>
      <c r="B6" s="14" t="s">
        <v>27</v>
      </c>
      <c r="C6" s="16" t="s">
        <v>22</v>
      </c>
      <c r="D6" s="13" t="s">
        <v>28</v>
      </c>
      <c r="E6" s="13">
        <f>148586.39</f>
        <v>148586.39</v>
      </c>
    </row>
    <row r="7" spans="1:5" ht="28.5">
      <c r="A7" s="13">
        <v>5</v>
      </c>
      <c r="B7" s="14" t="s">
        <v>29</v>
      </c>
      <c r="C7" s="16" t="s">
        <v>22</v>
      </c>
      <c r="D7" s="13" t="s">
        <v>30</v>
      </c>
      <c r="E7" s="13">
        <f>12717.61</f>
        <v>12717.61</v>
      </c>
    </row>
    <row r="8" spans="1:5" ht="28.5">
      <c r="A8" s="13">
        <v>6</v>
      </c>
      <c r="B8" s="14" t="s">
        <v>31</v>
      </c>
      <c r="C8" s="16" t="s">
        <v>22</v>
      </c>
      <c r="D8" s="13" t="s">
        <v>32</v>
      </c>
      <c r="E8" s="13">
        <f>3150.57</f>
        <v>3150.57</v>
      </c>
    </row>
    <row r="9" spans="1:5" ht="28.5">
      <c r="A9" s="13">
        <v>7</v>
      </c>
      <c r="B9" s="14" t="s">
        <v>33</v>
      </c>
      <c r="C9" s="16" t="s">
        <v>22</v>
      </c>
      <c r="D9" s="13" t="s">
        <v>28</v>
      </c>
      <c r="E9" s="13">
        <f>21469.99</f>
        <v>21469.99</v>
      </c>
    </row>
    <row r="10" spans="1:5" ht="42.75">
      <c r="A10" s="13">
        <v>8</v>
      </c>
      <c r="B10" s="14" t="s">
        <v>34</v>
      </c>
      <c r="C10" s="16" t="s">
        <v>22</v>
      </c>
      <c r="D10" s="13" t="s">
        <v>35</v>
      </c>
      <c r="E10" s="13">
        <f>5767.53</f>
        <v>5767.53</v>
      </c>
    </row>
    <row r="11" spans="1:5" ht="30">
      <c r="A11" s="13">
        <v>9</v>
      </c>
      <c r="B11" s="17" t="s">
        <v>36</v>
      </c>
      <c r="C11" s="16" t="s">
        <v>22</v>
      </c>
      <c r="D11" s="13" t="s">
        <v>37</v>
      </c>
      <c r="E11" s="13">
        <v>1208.9</v>
      </c>
    </row>
    <row r="12" spans="1:5" ht="30">
      <c r="A12" s="13">
        <v>10</v>
      </c>
      <c r="B12" s="17" t="s">
        <v>36</v>
      </c>
      <c r="C12" s="16" t="s">
        <v>22</v>
      </c>
      <c r="D12" s="13" t="s">
        <v>38</v>
      </c>
      <c r="E12" s="13">
        <v>1746.93</v>
      </c>
    </row>
    <row r="13" spans="1:5" ht="15">
      <c r="A13" s="18"/>
      <c r="B13" s="19" t="s">
        <v>39</v>
      </c>
      <c r="C13" s="18"/>
      <c r="D13" s="18"/>
      <c r="E13" s="18">
        <f>SUM(E3:E12)</f>
        <v>221782.44</v>
      </c>
    </row>
    <row r="14" spans="1:5" ht="15">
      <c r="A14" s="20"/>
      <c r="B14" s="21"/>
      <c r="C14" s="20"/>
      <c r="D14" s="20"/>
      <c r="E14" s="20"/>
    </row>
    <row r="15" spans="1:5" ht="18">
      <c r="A15" s="51" t="s">
        <v>40</v>
      </c>
      <c r="B15" s="51"/>
      <c r="C15" s="51"/>
      <c r="D15" s="51"/>
      <c r="E15" s="51"/>
    </row>
    <row r="16" spans="1:5" ht="15.75">
      <c r="A16" s="10" t="s">
        <v>1</v>
      </c>
      <c r="B16" s="11" t="s">
        <v>18</v>
      </c>
      <c r="C16" s="12" t="s">
        <v>2</v>
      </c>
      <c r="D16" s="12" t="s">
        <v>19</v>
      </c>
      <c r="E16" s="12" t="s">
        <v>20</v>
      </c>
    </row>
    <row r="17" spans="1:5" ht="67.5" customHeight="1">
      <c r="A17" s="22">
        <v>1</v>
      </c>
      <c r="B17" s="14" t="s">
        <v>41</v>
      </c>
      <c r="C17" s="16" t="s">
        <v>22</v>
      </c>
      <c r="D17" s="23" t="s">
        <v>42</v>
      </c>
      <c r="E17" s="16">
        <f>8236.8</f>
        <v>8236.8</v>
      </c>
    </row>
    <row r="18" spans="1:5" ht="14.25">
      <c r="A18" s="22">
        <v>2</v>
      </c>
      <c r="B18" s="14"/>
      <c r="C18" s="16"/>
      <c r="D18" s="16"/>
      <c r="E18" s="16"/>
    </row>
    <row r="19" spans="1:5" ht="14.25">
      <c r="A19" s="22">
        <v>3</v>
      </c>
      <c r="B19" s="14"/>
      <c r="C19" s="16"/>
      <c r="D19" s="16"/>
      <c r="E19" s="16"/>
    </row>
    <row r="20" spans="1:5" ht="14.25">
      <c r="A20" s="22">
        <v>4</v>
      </c>
      <c r="B20" s="14"/>
      <c r="C20" s="16"/>
      <c r="D20" s="16"/>
      <c r="E20" s="16"/>
    </row>
    <row r="21" spans="1:5" ht="14.25">
      <c r="A21" s="22">
        <v>5</v>
      </c>
      <c r="B21" s="15"/>
      <c r="C21" s="16"/>
      <c r="D21" s="16"/>
      <c r="E21" s="16"/>
    </row>
    <row r="22" spans="1:5" ht="14.25">
      <c r="A22" s="22">
        <v>6</v>
      </c>
      <c r="B22" s="15"/>
      <c r="C22" s="16"/>
      <c r="D22" s="16"/>
      <c r="E22" s="16"/>
    </row>
    <row r="23" spans="1:5" ht="14.25">
      <c r="A23" s="22">
        <v>7</v>
      </c>
      <c r="B23" s="15"/>
      <c r="C23" s="16"/>
      <c r="D23" s="16"/>
      <c r="E23" s="16"/>
    </row>
    <row r="24" spans="1:5" ht="15">
      <c r="A24" s="18"/>
      <c r="B24" s="19" t="s">
        <v>39</v>
      </c>
      <c r="C24" s="18"/>
      <c r="D24" s="18"/>
      <c r="E24" s="18">
        <f>SUM(E17:E23)</f>
        <v>8236.8</v>
      </c>
    </row>
    <row r="25" spans="1:5" ht="12.75">
      <c r="A25" s="8"/>
      <c r="B25" s="24"/>
      <c r="C25" s="8"/>
      <c r="D25" s="8"/>
      <c r="E25" s="8"/>
    </row>
    <row r="26" spans="1:5" s="25" customFormat="1" ht="18">
      <c r="A26" s="50" t="s">
        <v>43</v>
      </c>
      <c r="B26" s="50"/>
      <c r="C26" s="50"/>
      <c r="D26" s="50"/>
      <c r="E26" s="50"/>
    </row>
    <row r="27" spans="1:5" ht="15.75">
      <c r="A27" s="10" t="s">
        <v>1</v>
      </c>
      <c r="B27" s="11" t="s">
        <v>18</v>
      </c>
      <c r="C27" s="12" t="s">
        <v>2</v>
      </c>
      <c r="D27" s="12" t="s">
        <v>19</v>
      </c>
      <c r="E27" s="12" t="s">
        <v>20</v>
      </c>
    </row>
    <row r="28" spans="1:5" ht="36" customHeight="1">
      <c r="A28" s="13">
        <v>1</v>
      </c>
      <c r="B28" s="14" t="s">
        <v>44</v>
      </c>
      <c r="C28" s="13" t="s">
        <v>22</v>
      </c>
      <c r="D28" s="13" t="s">
        <v>45</v>
      </c>
      <c r="E28" s="13">
        <f>1231.54</f>
        <v>1231.54</v>
      </c>
    </row>
    <row r="29" spans="1:5" ht="87" customHeight="1">
      <c r="A29" s="13">
        <v>2</v>
      </c>
      <c r="B29" s="14" t="s">
        <v>46</v>
      </c>
      <c r="C29" s="13" t="s">
        <v>22</v>
      </c>
      <c r="D29" s="26" t="s">
        <v>47</v>
      </c>
      <c r="E29" s="13">
        <f>11684.4</f>
        <v>11684.4</v>
      </c>
    </row>
    <row r="30" spans="1:5" ht="27" customHeight="1">
      <c r="A30" s="13">
        <v>3</v>
      </c>
      <c r="B30" s="14"/>
      <c r="C30" s="13"/>
      <c r="D30" s="15"/>
      <c r="E30" s="15"/>
    </row>
    <row r="31" spans="1:5" ht="15">
      <c r="A31" s="18"/>
      <c r="B31" s="19" t="s">
        <v>39</v>
      </c>
      <c r="C31" s="18"/>
      <c r="D31" s="18"/>
      <c r="E31" s="18">
        <f>SUM(E28:E30)</f>
        <v>12915.939999999999</v>
      </c>
    </row>
    <row r="32" spans="1:5" ht="12.75">
      <c r="A32" s="8"/>
      <c r="B32" s="27"/>
      <c r="C32" s="8"/>
      <c r="D32" s="8"/>
      <c r="E32" s="8"/>
    </row>
    <row r="33" spans="1:5" s="25" customFormat="1" ht="18">
      <c r="A33" s="50" t="s">
        <v>48</v>
      </c>
      <c r="B33" s="50"/>
      <c r="C33" s="50"/>
      <c r="D33" s="50"/>
      <c r="E33" s="50"/>
    </row>
    <row r="34" spans="1:5" ht="15.75">
      <c r="A34" s="10" t="s">
        <v>1</v>
      </c>
      <c r="B34" s="11" t="s">
        <v>18</v>
      </c>
      <c r="C34" s="12" t="s">
        <v>2</v>
      </c>
      <c r="D34" s="12" t="s">
        <v>19</v>
      </c>
      <c r="E34" s="12" t="s">
        <v>20</v>
      </c>
    </row>
    <row r="35" spans="1:5" ht="28.5">
      <c r="A35" s="13">
        <v>1</v>
      </c>
      <c r="B35" s="14" t="s">
        <v>49</v>
      </c>
      <c r="C35" s="13" t="s">
        <v>22</v>
      </c>
      <c r="D35" s="13" t="s">
        <v>50</v>
      </c>
      <c r="E35" s="13">
        <v>16700.1</v>
      </c>
    </row>
    <row r="36" spans="1:5" ht="14.25">
      <c r="A36" s="13">
        <v>2</v>
      </c>
      <c r="B36" s="15"/>
      <c r="C36" s="13"/>
      <c r="D36" s="13"/>
      <c r="E36" s="13"/>
    </row>
    <row r="37" spans="1:5" ht="14.25">
      <c r="A37" s="13">
        <v>4</v>
      </c>
      <c r="B37" s="14"/>
      <c r="C37" s="13"/>
      <c r="D37" s="13"/>
      <c r="E37" s="13"/>
    </row>
    <row r="38" spans="1:5" ht="15">
      <c r="A38" s="18"/>
      <c r="B38" s="19" t="s">
        <v>39</v>
      </c>
      <c r="C38" s="18"/>
      <c r="D38" s="18"/>
      <c r="E38" s="18">
        <f>E35+E36+E37</f>
        <v>16700.1</v>
      </c>
    </row>
    <row r="39" spans="1:5" ht="15">
      <c r="A39" s="20"/>
      <c r="B39" s="21"/>
      <c r="C39" s="20"/>
      <c r="D39" s="20"/>
      <c r="E39" s="20"/>
    </row>
    <row r="40" spans="1:5" ht="18">
      <c r="A40" s="50" t="s">
        <v>51</v>
      </c>
      <c r="B40" s="50"/>
      <c r="C40" s="50"/>
      <c r="D40" s="50"/>
      <c r="E40" s="50"/>
    </row>
    <row r="41" spans="1:5" ht="15.75">
      <c r="A41" s="10" t="s">
        <v>1</v>
      </c>
      <c r="B41" s="11" t="s">
        <v>18</v>
      </c>
      <c r="C41" s="12" t="s">
        <v>2</v>
      </c>
      <c r="D41" s="12" t="s">
        <v>19</v>
      </c>
      <c r="E41" s="12" t="s">
        <v>20</v>
      </c>
    </row>
    <row r="42" spans="1:5" ht="42.75">
      <c r="A42" s="13">
        <v>1</v>
      </c>
      <c r="B42" s="15" t="s">
        <v>52</v>
      </c>
      <c r="C42" s="13" t="s">
        <v>22</v>
      </c>
      <c r="D42" s="16" t="s">
        <v>53</v>
      </c>
      <c r="E42" s="16">
        <v>2350.4</v>
      </c>
    </row>
    <row r="43" spans="1:5" ht="28.5">
      <c r="A43" s="13">
        <v>2</v>
      </c>
      <c r="B43" s="15" t="s">
        <v>54</v>
      </c>
      <c r="C43" s="13" t="s">
        <v>22</v>
      </c>
      <c r="D43" s="15" t="s">
        <v>55</v>
      </c>
      <c r="E43" s="16">
        <v>2009.83</v>
      </c>
    </row>
    <row r="44" spans="1:5" ht="28.5">
      <c r="A44" s="13">
        <v>3</v>
      </c>
      <c r="B44" s="15" t="s">
        <v>54</v>
      </c>
      <c r="C44" s="13" t="s">
        <v>22</v>
      </c>
      <c r="D44" s="13" t="s">
        <v>56</v>
      </c>
      <c r="E44" s="13">
        <v>2009.83</v>
      </c>
    </row>
    <row r="45" spans="1:5" ht="28.5">
      <c r="A45" s="13">
        <v>4</v>
      </c>
      <c r="B45" s="15" t="s">
        <v>54</v>
      </c>
      <c r="C45" s="13" t="s">
        <v>22</v>
      </c>
      <c r="D45" s="13" t="s">
        <v>57</v>
      </c>
      <c r="E45" s="13">
        <v>2009.83</v>
      </c>
    </row>
    <row r="46" spans="1:5" ht="15">
      <c r="A46" s="18"/>
      <c r="B46" s="19" t="s">
        <v>39</v>
      </c>
      <c r="C46" s="18"/>
      <c r="D46" s="18"/>
      <c r="E46" s="18">
        <f>SUM(E42:E45)</f>
        <v>8379.89</v>
      </c>
    </row>
    <row r="47" spans="1:5" ht="15">
      <c r="A47" s="20"/>
      <c r="B47" s="21"/>
      <c r="C47" s="20"/>
      <c r="D47" s="20"/>
      <c r="E47" s="20"/>
    </row>
    <row r="48" spans="1:5" ht="18">
      <c r="A48" s="50" t="s">
        <v>58</v>
      </c>
      <c r="B48" s="50"/>
      <c r="C48" s="50"/>
      <c r="D48" s="50"/>
      <c r="E48" s="50"/>
    </row>
    <row r="49" spans="1:5" ht="15.75">
      <c r="A49" s="10" t="s">
        <v>1</v>
      </c>
      <c r="B49" s="11" t="s">
        <v>18</v>
      </c>
      <c r="C49" s="12" t="s">
        <v>2</v>
      </c>
      <c r="D49" s="12" t="s">
        <v>19</v>
      </c>
      <c r="E49" s="12" t="s">
        <v>20</v>
      </c>
    </row>
    <row r="50" spans="1:5" ht="40.5" customHeight="1">
      <c r="A50" s="13">
        <v>1</v>
      </c>
      <c r="B50" s="15" t="s">
        <v>59</v>
      </c>
      <c r="C50" s="13" t="s">
        <v>22</v>
      </c>
      <c r="D50" s="13" t="s">
        <v>60</v>
      </c>
      <c r="E50" s="13">
        <v>15286.65</v>
      </c>
    </row>
    <row r="51" spans="1:5" ht="28.5">
      <c r="A51" s="13">
        <v>2</v>
      </c>
      <c r="B51" s="15" t="s">
        <v>54</v>
      </c>
      <c r="C51" s="13" t="s">
        <v>22</v>
      </c>
      <c r="D51" s="15" t="s">
        <v>61</v>
      </c>
      <c r="E51" s="16">
        <f>2009.83</f>
        <v>2009.83</v>
      </c>
    </row>
    <row r="52" spans="1:5" ht="14.25">
      <c r="A52" s="13">
        <v>4</v>
      </c>
      <c r="B52" s="15"/>
      <c r="C52" s="13"/>
      <c r="D52" s="13"/>
      <c r="E52" s="13"/>
    </row>
    <row r="53" spans="1:5" ht="15">
      <c r="A53" s="18"/>
      <c r="B53" s="19" t="s">
        <v>39</v>
      </c>
      <c r="C53" s="18"/>
      <c r="D53" s="18"/>
      <c r="E53" s="18">
        <f>E50+E51+E52</f>
        <v>17296.48</v>
      </c>
    </row>
    <row r="54" spans="1:5" ht="15">
      <c r="A54" s="20"/>
      <c r="B54" s="21"/>
      <c r="C54" s="20"/>
      <c r="D54" s="20"/>
      <c r="E54" s="20"/>
    </row>
    <row r="55" spans="1:5" ht="15">
      <c r="A55" s="20"/>
      <c r="B55" s="21"/>
      <c r="C55" s="20"/>
      <c r="D55" s="20"/>
      <c r="E55" s="20"/>
    </row>
    <row r="56" spans="1:5" s="25" customFormat="1" ht="18">
      <c r="A56" s="50" t="s">
        <v>62</v>
      </c>
      <c r="B56" s="50"/>
      <c r="C56" s="50"/>
      <c r="D56" s="50"/>
      <c r="E56" s="50"/>
    </row>
    <row r="57" spans="1:5" ht="15.75">
      <c r="A57" s="10" t="s">
        <v>1</v>
      </c>
      <c r="B57" s="11" t="s">
        <v>18</v>
      </c>
      <c r="C57" s="12" t="s">
        <v>2</v>
      </c>
      <c r="D57" s="12" t="s">
        <v>19</v>
      </c>
      <c r="E57" s="12" t="s">
        <v>20</v>
      </c>
    </row>
    <row r="58" spans="1:5" ht="14.25">
      <c r="A58" s="13">
        <v>1</v>
      </c>
      <c r="B58" s="28"/>
      <c r="C58" s="13" t="s">
        <v>22</v>
      </c>
      <c r="D58" s="13"/>
      <c r="E58" s="13"/>
    </row>
    <row r="59" spans="1:5" ht="28.5">
      <c r="A59" s="13">
        <v>2</v>
      </c>
      <c r="B59" s="15" t="s">
        <v>63</v>
      </c>
      <c r="C59" s="15" t="s">
        <v>22</v>
      </c>
      <c r="D59" s="15" t="s">
        <v>64</v>
      </c>
      <c r="E59" s="15">
        <f>1378</f>
        <v>1378</v>
      </c>
    </row>
    <row r="60" spans="1:5" ht="14.25">
      <c r="A60" s="13">
        <v>3</v>
      </c>
      <c r="B60" s="14"/>
      <c r="C60" s="16"/>
      <c r="D60" s="16"/>
      <c r="E60" s="16"/>
    </row>
    <row r="61" spans="1:5" ht="15">
      <c r="A61" s="18"/>
      <c r="B61" s="19" t="s">
        <v>39</v>
      </c>
      <c r="C61" s="18"/>
      <c r="D61" s="18"/>
      <c r="E61" s="18">
        <f>E59+E58+E60</f>
        <v>1378</v>
      </c>
    </row>
    <row r="62" spans="1:5" ht="12.75">
      <c r="A62" s="8"/>
      <c r="B62" s="27"/>
      <c r="C62" s="8"/>
      <c r="D62" s="8"/>
      <c r="E62" s="8"/>
    </row>
    <row r="63" spans="1:5" s="25" customFormat="1" ht="18">
      <c r="A63" s="50" t="s">
        <v>65</v>
      </c>
      <c r="B63" s="50"/>
      <c r="C63" s="50"/>
      <c r="D63" s="50"/>
      <c r="E63" s="50"/>
    </row>
    <row r="64" spans="1:5" ht="15.75">
      <c r="A64" s="10" t="s">
        <v>1</v>
      </c>
      <c r="B64" s="11" t="s">
        <v>18</v>
      </c>
      <c r="C64" s="12" t="s">
        <v>2</v>
      </c>
      <c r="D64" s="12" t="s">
        <v>19</v>
      </c>
      <c r="E64" s="12" t="s">
        <v>20</v>
      </c>
    </row>
    <row r="65" spans="1:5" ht="28.5">
      <c r="A65" s="13">
        <v>1</v>
      </c>
      <c r="B65" s="28" t="s">
        <v>66</v>
      </c>
      <c r="C65" s="13" t="s">
        <v>22</v>
      </c>
      <c r="D65" s="13"/>
      <c r="E65" s="13">
        <v>59586</v>
      </c>
    </row>
    <row r="66" spans="1:5" ht="14.25" customHeight="1">
      <c r="A66" s="13">
        <v>2</v>
      </c>
      <c r="B66" s="14" t="s">
        <v>67</v>
      </c>
      <c r="C66" s="16" t="s">
        <v>22</v>
      </c>
      <c r="D66" s="16" t="s">
        <v>68</v>
      </c>
      <c r="E66" s="16">
        <v>9665.97</v>
      </c>
    </row>
    <row r="67" spans="1:5" ht="14.25">
      <c r="A67" s="13">
        <v>3</v>
      </c>
      <c r="B67" s="14" t="s">
        <v>69</v>
      </c>
      <c r="C67" s="13" t="s">
        <v>22</v>
      </c>
      <c r="D67" s="13" t="s">
        <v>70</v>
      </c>
      <c r="E67" s="13">
        <v>4404.79</v>
      </c>
    </row>
    <row r="68" spans="1:5" ht="15">
      <c r="A68" s="18"/>
      <c r="B68" s="19" t="s">
        <v>39</v>
      </c>
      <c r="C68" s="18"/>
      <c r="D68" s="18"/>
      <c r="E68" s="18">
        <f>E66+E65+E67</f>
        <v>73656.76</v>
      </c>
    </row>
    <row r="69" spans="1:5" ht="12.75">
      <c r="A69" s="8"/>
      <c r="B69" s="27"/>
      <c r="C69" s="8"/>
      <c r="D69" s="8"/>
      <c r="E69" s="8"/>
    </row>
    <row r="70" spans="1:5" s="25" customFormat="1" ht="18">
      <c r="A70" s="50" t="s">
        <v>71</v>
      </c>
      <c r="B70" s="50"/>
      <c r="C70" s="50"/>
      <c r="D70" s="50"/>
      <c r="E70" s="50"/>
    </row>
    <row r="71" spans="1:5" ht="15.75">
      <c r="A71" s="10" t="s">
        <v>1</v>
      </c>
      <c r="B71" s="11" t="s">
        <v>18</v>
      </c>
      <c r="C71" s="12" t="s">
        <v>2</v>
      </c>
      <c r="D71" s="12" t="s">
        <v>19</v>
      </c>
      <c r="E71" s="12" t="s">
        <v>20</v>
      </c>
    </row>
    <row r="72" spans="1:5" ht="14.25">
      <c r="A72" s="13">
        <v>1</v>
      </c>
      <c r="B72" s="14"/>
      <c r="C72" s="13"/>
      <c r="D72" s="13"/>
      <c r="E72" s="13"/>
    </row>
    <row r="73" spans="1:5" ht="14.25">
      <c r="A73" s="13">
        <v>2</v>
      </c>
      <c r="B73" s="15"/>
      <c r="C73" s="13"/>
      <c r="D73" s="15"/>
      <c r="E73" s="15"/>
    </row>
    <row r="74" spans="1:5" ht="14.25">
      <c r="A74" s="13">
        <v>3</v>
      </c>
      <c r="B74" s="15"/>
      <c r="C74" s="16"/>
      <c r="D74" s="13"/>
      <c r="E74" s="13"/>
    </row>
    <row r="75" spans="1:5" ht="14.25">
      <c r="A75" s="13"/>
      <c r="B75" s="14"/>
      <c r="C75" s="16"/>
      <c r="D75" s="29"/>
      <c r="E75" s="16"/>
    </row>
    <row r="76" spans="1:5" ht="15">
      <c r="A76" s="18"/>
      <c r="B76" s="19" t="s">
        <v>39</v>
      </c>
      <c r="C76" s="18"/>
      <c r="D76" s="18"/>
      <c r="E76" s="18">
        <f>E73+E72+E74+E75</f>
        <v>0</v>
      </c>
    </row>
    <row r="77" spans="1:5" ht="15">
      <c r="A77" s="20"/>
      <c r="B77" s="21"/>
      <c r="C77" s="20"/>
      <c r="D77" s="20"/>
      <c r="E77" s="20"/>
    </row>
    <row r="78" spans="1:5" ht="18">
      <c r="A78" s="50" t="s">
        <v>72</v>
      </c>
      <c r="B78" s="50"/>
      <c r="C78" s="50"/>
      <c r="D78" s="50"/>
      <c r="E78" s="50"/>
    </row>
    <row r="79" spans="1:5" ht="15.75">
      <c r="A79" s="10" t="s">
        <v>1</v>
      </c>
      <c r="B79" s="11" t="s">
        <v>18</v>
      </c>
      <c r="C79" s="12" t="s">
        <v>2</v>
      </c>
      <c r="D79" s="12" t="s">
        <v>19</v>
      </c>
      <c r="E79" s="12" t="s">
        <v>20</v>
      </c>
    </row>
    <row r="80" spans="1:5" ht="28.5">
      <c r="A80" s="13">
        <v>1</v>
      </c>
      <c r="B80" s="14" t="s">
        <v>63</v>
      </c>
      <c r="C80" s="13" t="s">
        <v>22</v>
      </c>
      <c r="D80" s="13" t="s">
        <v>73</v>
      </c>
      <c r="E80" s="13">
        <v>3411.2</v>
      </c>
    </row>
    <row r="81" spans="1:5" ht="14.25">
      <c r="A81" s="13">
        <v>2</v>
      </c>
      <c r="B81" s="28"/>
      <c r="C81" s="16" t="s">
        <v>22</v>
      </c>
      <c r="D81" s="16"/>
      <c r="E81" s="16"/>
    </row>
    <row r="82" spans="1:5" ht="14.25">
      <c r="A82" s="13">
        <v>3</v>
      </c>
      <c r="B82" s="14"/>
      <c r="C82" s="13"/>
      <c r="D82" s="13"/>
      <c r="E82" s="13"/>
    </row>
    <row r="83" spans="1:5" ht="15">
      <c r="A83" s="18"/>
      <c r="B83" s="19" t="s">
        <v>39</v>
      </c>
      <c r="C83" s="18"/>
      <c r="D83" s="18"/>
      <c r="E83" s="18">
        <f>E81+E80+E82</f>
        <v>3411.2</v>
      </c>
    </row>
    <row r="84" spans="1:5" ht="15">
      <c r="A84" s="20"/>
      <c r="B84" s="21"/>
      <c r="C84" s="20"/>
      <c r="D84" s="20"/>
      <c r="E84" s="20"/>
    </row>
    <row r="85" spans="1:5" ht="18">
      <c r="A85" s="50" t="s">
        <v>74</v>
      </c>
      <c r="B85" s="50"/>
      <c r="C85" s="50"/>
      <c r="D85" s="50"/>
      <c r="E85" s="50"/>
    </row>
    <row r="86" spans="1:5" ht="15.75">
      <c r="A86" s="10" t="s">
        <v>1</v>
      </c>
      <c r="B86" s="11" t="s">
        <v>18</v>
      </c>
      <c r="C86" s="12" t="s">
        <v>2</v>
      </c>
      <c r="D86" s="12" t="s">
        <v>19</v>
      </c>
      <c r="E86" s="12" t="s">
        <v>20</v>
      </c>
    </row>
    <row r="87" spans="1:5" ht="28.5">
      <c r="A87" s="13">
        <v>1</v>
      </c>
      <c r="B87" s="14" t="s">
        <v>75</v>
      </c>
      <c r="C87" s="13" t="s">
        <v>22</v>
      </c>
      <c r="D87" s="13" t="s">
        <v>76</v>
      </c>
      <c r="E87" s="13">
        <v>2074.46</v>
      </c>
    </row>
    <row r="88" spans="1:5" ht="28.5">
      <c r="A88" s="13">
        <v>2</v>
      </c>
      <c r="B88" s="15" t="s">
        <v>75</v>
      </c>
      <c r="C88" s="13" t="s">
        <v>22</v>
      </c>
      <c r="D88" s="15" t="s">
        <v>77</v>
      </c>
      <c r="E88" s="15">
        <v>2074.46</v>
      </c>
    </row>
    <row r="89" spans="1:5" ht="28.5">
      <c r="A89" s="13">
        <v>3</v>
      </c>
      <c r="B89" s="14" t="s">
        <v>78</v>
      </c>
      <c r="C89" s="16" t="s">
        <v>22</v>
      </c>
      <c r="D89" s="15" t="s">
        <v>79</v>
      </c>
      <c r="E89" s="16">
        <v>3424.78</v>
      </c>
    </row>
    <row r="90" spans="1:5" ht="42.75">
      <c r="A90" s="13">
        <v>4</v>
      </c>
      <c r="B90" s="14" t="s">
        <v>80</v>
      </c>
      <c r="C90" s="16" t="s">
        <v>22</v>
      </c>
      <c r="D90" s="16" t="s">
        <v>81</v>
      </c>
      <c r="E90" s="16">
        <f>4011.32</f>
        <v>4011.32</v>
      </c>
    </row>
    <row r="91" spans="1:5" ht="28.5">
      <c r="A91" s="13">
        <v>5</v>
      </c>
      <c r="B91" s="14" t="s">
        <v>82</v>
      </c>
      <c r="C91" s="16" t="s">
        <v>22</v>
      </c>
      <c r="D91" s="16" t="s">
        <v>81</v>
      </c>
      <c r="E91" s="16">
        <f>80614.41</f>
        <v>80614.41</v>
      </c>
    </row>
    <row r="92" spans="1:5" ht="42.75">
      <c r="A92" s="13">
        <v>6</v>
      </c>
      <c r="B92" s="14" t="s">
        <v>83</v>
      </c>
      <c r="C92" s="16" t="s">
        <v>22</v>
      </c>
      <c r="D92" s="16" t="s">
        <v>84</v>
      </c>
      <c r="E92" s="16">
        <v>1289.6</v>
      </c>
    </row>
    <row r="93" spans="1:5" ht="46.5" customHeight="1">
      <c r="A93" s="13">
        <v>7</v>
      </c>
      <c r="B93" s="14" t="s">
        <v>83</v>
      </c>
      <c r="C93" s="16" t="s">
        <v>22</v>
      </c>
      <c r="D93" s="15" t="s">
        <v>85</v>
      </c>
      <c r="E93" s="16">
        <v>6063.2</v>
      </c>
    </row>
    <row r="94" spans="1:5" ht="42.75">
      <c r="A94" s="13">
        <v>8</v>
      </c>
      <c r="B94" s="14" t="s">
        <v>83</v>
      </c>
      <c r="C94" s="16" t="s">
        <v>22</v>
      </c>
      <c r="D94" s="15" t="s">
        <v>86</v>
      </c>
      <c r="E94" s="16">
        <v>4206.8</v>
      </c>
    </row>
    <row r="95" spans="1:5" ht="15">
      <c r="A95" s="18"/>
      <c r="B95" s="19" t="s">
        <v>39</v>
      </c>
      <c r="C95" s="18"/>
      <c r="D95" s="18"/>
      <c r="E95" s="18">
        <f>SUM(E87:E94)</f>
        <v>103759.03000000001</v>
      </c>
    </row>
    <row r="96" spans="1:5" ht="12.75">
      <c r="A96" s="8"/>
      <c r="B96" s="24"/>
      <c r="C96" s="8"/>
      <c r="D96" s="8"/>
      <c r="E96" s="8"/>
    </row>
    <row r="97" spans="1:5" ht="18">
      <c r="A97" s="50" t="s">
        <v>87</v>
      </c>
      <c r="B97" s="50"/>
      <c r="C97" s="50"/>
      <c r="D97" s="50"/>
      <c r="E97" s="50"/>
    </row>
    <row r="98" spans="1:5" ht="15.75">
      <c r="A98" s="10" t="s">
        <v>1</v>
      </c>
      <c r="B98" s="11" t="s">
        <v>18</v>
      </c>
      <c r="C98" s="12" t="s">
        <v>2</v>
      </c>
      <c r="D98" s="12" t="s">
        <v>19</v>
      </c>
      <c r="E98" s="12" t="s">
        <v>20</v>
      </c>
    </row>
    <row r="99" spans="1:5" ht="59.25" customHeight="1">
      <c r="A99" s="13">
        <v>1</v>
      </c>
      <c r="B99" s="28" t="s">
        <v>88</v>
      </c>
      <c r="C99" s="13" t="s">
        <v>22</v>
      </c>
      <c r="D99" s="13"/>
      <c r="E99" s="13">
        <v>224010.6</v>
      </c>
    </row>
    <row r="100" spans="1:5" ht="14.25">
      <c r="A100" s="13">
        <v>2</v>
      </c>
      <c r="B100" s="14" t="s">
        <v>67</v>
      </c>
      <c r="C100" s="16" t="s">
        <v>22</v>
      </c>
      <c r="D100" s="16" t="s">
        <v>89</v>
      </c>
      <c r="E100" s="16">
        <v>4228.57</v>
      </c>
    </row>
    <row r="101" spans="1:5" ht="28.5">
      <c r="A101" s="13">
        <v>3</v>
      </c>
      <c r="B101" s="14" t="s">
        <v>75</v>
      </c>
      <c r="C101" s="13" t="s">
        <v>22</v>
      </c>
      <c r="D101" s="13" t="s">
        <v>90</v>
      </c>
      <c r="E101" s="13">
        <v>2073.89</v>
      </c>
    </row>
    <row r="102" spans="1:5" ht="28.5">
      <c r="A102" s="13">
        <v>4</v>
      </c>
      <c r="B102" s="14" t="s">
        <v>75</v>
      </c>
      <c r="C102" s="13" t="s">
        <v>22</v>
      </c>
      <c r="D102" s="13" t="s">
        <v>91</v>
      </c>
      <c r="E102" s="13">
        <v>2073.89</v>
      </c>
    </row>
    <row r="103" spans="1:5" ht="28.5">
      <c r="A103" s="13">
        <v>5</v>
      </c>
      <c r="B103" s="14" t="s">
        <v>75</v>
      </c>
      <c r="C103" s="13" t="s">
        <v>22</v>
      </c>
      <c r="D103" s="13" t="s">
        <v>92</v>
      </c>
      <c r="E103" s="13">
        <v>2075.11</v>
      </c>
    </row>
    <row r="104" spans="1:5" ht="15">
      <c r="A104" s="18"/>
      <c r="B104" s="19" t="s">
        <v>39</v>
      </c>
      <c r="C104" s="18"/>
      <c r="D104" s="18"/>
      <c r="E104" s="18">
        <f>E100+E99+E101+E102+E103</f>
        <v>234462.06000000003</v>
      </c>
    </row>
    <row r="105" spans="1:5" ht="12.75">
      <c r="A105" s="8"/>
      <c r="B105" s="24"/>
      <c r="C105" s="8"/>
      <c r="D105" s="8"/>
      <c r="E105" s="8"/>
    </row>
    <row r="106" spans="1:5" ht="12.75">
      <c r="A106" s="8"/>
      <c r="B106" s="24"/>
      <c r="C106" s="8"/>
      <c r="D106" s="8"/>
      <c r="E106" s="8"/>
    </row>
    <row r="107" spans="1:5" ht="15">
      <c r="A107" s="30"/>
      <c r="B107" s="31" t="s">
        <v>93</v>
      </c>
      <c r="C107" s="30"/>
      <c r="D107" s="30"/>
      <c r="E107" s="30">
        <f>E13+E24+E31+E38+E46+E61+E68+E76+E83+E95+E53+E104</f>
        <v>701978.7000000001</v>
      </c>
    </row>
    <row r="108" spans="1:5" ht="15">
      <c r="A108" s="32"/>
      <c r="B108" s="33"/>
      <c r="C108" s="32"/>
      <c r="D108" s="32"/>
      <c r="E108" s="32"/>
    </row>
    <row r="109" spans="1:5" ht="15">
      <c r="A109" s="32"/>
      <c r="B109" s="33"/>
      <c r="C109" s="32"/>
      <c r="D109" s="32"/>
      <c r="E109" s="32"/>
    </row>
  </sheetData>
  <sheetProtection selectLockedCells="1" selectUnlockedCells="1"/>
  <mergeCells count="12">
    <mergeCell ref="A56:E56"/>
    <mergeCell ref="A63:E63"/>
    <mergeCell ref="A70:E70"/>
    <mergeCell ref="A78:E78"/>
    <mergeCell ref="A85:E85"/>
    <mergeCell ref="A97:E97"/>
    <mergeCell ref="A1:E1"/>
    <mergeCell ref="A15:E15"/>
    <mergeCell ref="A26:E26"/>
    <mergeCell ref="A33:E33"/>
    <mergeCell ref="A40:E40"/>
    <mergeCell ref="A48:E48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8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0"/>
  <sheetViews>
    <sheetView tabSelected="1" zoomScale="80" zoomScaleNormal="80" zoomScalePageLayoutView="0" workbookViewId="0" topLeftCell="A88">
      <selection activeCell="D96" sqref="D96"/>
    </sheetView>
  </sheetViews>
  <sheetFormatPr defaultColWidth="11.57421875" defaultRowHeight="12.75"/>
  <cols>
    <col min="1" max="1" width="9.57421875" style="0" customWidth="1"/>
    <col min="2" max="2" width="43.421875" style="9" customWidth="1"/>
    <col min="3" max="3" width="28.57421875" style="0" customWidth="1"/>
    <col min="4" max="4" width="40.7109375" style="0" customWidth="1"/>
    <col min="5" max="5" width="16.57421875" style="0" customWidth="1"/>
  </cols>
  <sheetData>
    <row r="1" spans="1:5" ht="18">
      <c r="A1" s="51" t="s">
        <v>17</v>
      </c>
      <c r="B1" s="51"/>
      <c r="C1" s="51"/>
      <c r="D1" s="51"/>
      <c r="E1" s="51"/>
    </row>
    <row r="2" spans="1:5" ht="15.75">
      <c r="A2" s="10" t="s">
        <v>1</v>
      </c>
      <c r="B2" s="11" t="s">
        <v>18</v>
      </c>
      <c r="C2" s="12" t="s">
        <v>2</v>
      </c>
      <c r="D2" s="12" t="s">
        <v>19</v>
      </c>
      <c r="E2" s="12" t="s">
        <v>20</v>
      </c>
    </row>
    <row r="3" spans="1:5" ht="14.25">
      <c r="A3" s="13">
        <v>1</v>
      </c>
      <c r="B3" s="15" t="s">
        <v>94</v>
      </c>
      <c r="C3" s="13" t="s">
        <v>22</v>
      </c>
      <c r="D3" s="13"/>
      <c r="E3" s="13">
        <f>423.485</f>
        <v>423.485</v>
      </c>
    </row>
    <row r="4" spans="1:5" ht="31.5" customHeight="1">
      <c r="A4" s="13">
        <v>2</v>
      </c>
      <c r="B4" s="14" t="s">
        <v>95</v>
      </c>
      <c r="C4" s="16" t="s">
        <v>22</v>
      </c>
      <c r="D4" s="16"/>
      <c r="E4" s="16">
        <f>3387.88</f>
        <v>3387.88</v>
      </c>
    </row>
    <row r="5" spans="1:5" ht="28.5">
      <c r="A5" s="13">
        <v>3</v>
      </c>
      <c r="B5" s="14" t="s">
        <v>96</v>
      </c>
      <c r="C5" s="16" t="s">
        <v>22</v>
      </c>
      <c r="D5" s="13"/>
      <c r="E5" s="13">
        <f>4229.51</f>
        <v>4229.51</v>
      </c>
    </row>
    <row r="6" spans="1:5" ht="28.5">
      <c r="A6" s="13">
        <v>4</v>
      </c>
      <c r="B6" s="14" t="s">
        <v>97</v>
      </c>
      <c r="C6" s="16" t="s">
        <v>22</v>
      </c>
      <c r="D6" s="13"/>
      <c r="E6" s="13">
        <f>8853.96</f>
        <v>8853.96</v>
      </c>
    </row>
    <row r="7" spans="1:5" ht="14.25">
      <c r="A7" s="13">
        <v>5</v>
      </c>
      <c r="B7" s="14"/>
      <c r="C7" s="16"/>
      <c r="D7" s="13"/>
      <c r="E7" s="13"/>
    </row>
    <row r="8" spans="1:5" ht="14.25">
      <c r="A8" s="13">
        <v>6</v>
      </c>
      <c r="B8" s="14"/>
      <c r="C8" s="16"/>
      <c r="D8" s="13"/>
      <c r="E8" s="13"/>
    </row>
    <row r="9" spans="1:5" ht="14.25">
      <c r="A9" s="13">
        <v>7</v>
      </c>
      <c r="B9" s="14"/>
      <c r="C9" s="16"/>
      <c r="D9" s="13"/>
      <c r="E9" s="13"/>
    </row>
    <row r="10" spans="1:5" ht="14.25">
      <c r="A10" s="13">
        <v>8</v>
      </c>
      <c r="B10" s="14"/>
      <c r="C10" s="16"/>
      <c r="D10" s="13"/>
      <c r="E10" s="13"/>
    </row>
    <row r="11" spans="1:5" ht="15">
      <c r="A11" s="18"/>
      <c r="B11" s="19" t="s">
        <v>39</v>
      </c>
      <c r="C11" s="18"/>
      <c r="D11" s="18"/>
      <c r="E11" s="18">
        <f>SUM(E3:E10)</f>
        <v>16894.835</v>
      </c>
    </row>
    <row r="12" spans="1:5" ht="12.75">
      <c r="A12" s="8"/>
      <c r="B12" s="24"/>
      <c r="C12" s="8"/>
      <c r="D12" s="8"/>
      <c r="E12" s="8"/>
    </row>
    <row r="13" spans="1:5" ht="18">
      <c r="A13" s="51" t="s">
        <v>40</v>
      </c>
      <c r="B13" s="51"/>
      <c r="C13" s="51"/>
      <c r="D13" s="51"/>
      <c r="E13" s="51"/>
    </row>
    <row r="14" spans="1:5" ht="15.75">
      <c r="A14" s="10" t="s">
        <v>1</v>
      </c>
      <c r="B14" s="11" t="s">
        <v>18</v>
      </c>
      <c r="C14" s="12" t="s">
        <v>2</v>
      </c>
      <c r="D14" s="12" t="s">
        <v>19</v>
      </c>
      <c r="E14" s="12" t="s">
        <v>20</v>
      </c>
    </row>
    <row r="15" spans="1:5" ht="14.25">
      <c r="A15" s="22">
        <v>1</v>
      </c>
      <c r="B15" s="15" t="s">
        <v>94</v>
      </c>
      <c r="C15" s="13" t="s">
        <v>22</v>
      </c>
      <c r="D15" s="13"/>
      <c r="E15" s="13">
        <f>423.485</f>
        <v>423.485</v>
      </c>
    </row>
    <row r="16" spans="1:5" ht="14.25">
      <c r="A16" s="22">
        <v>2</v>
      </c>
      <c r="B16" s="14" t="s">
        <v>95</v>
      </c>
      <c r="C16" s="16" t="s">
        <v>22</v>
      </c>
      <c r="D16" s="16"/>
      <c r="E16" s="16">
        <f>3387.88</f>
        <v>3387.88</v>
      </c>
    </row>
    <row r="17" spans="1:5" ht="28.5">
      <c r="A17" s="22">
        <v>3</v>
      </c>
      <c r="B17" s="14" t="s">
        <v>98</v>
      </c>
      <c r="C17" s="16" t="s">
        <v>22</v>
      </c>
      <c r="D17" s="13"/>
      <c r="E17" s="13">
        <f>3982.64</f>
        <v>3982.64</v>
      </c>
    </row>
    <row r="18" spans="1:5" ht="14.25">
      <c r="A18" s="22">
        <v>4</v>
      </c>
      <c r="B18" s="14"/>
      <c r="C18" s="16"/>
      <c r="D18" s="16"/>
      <c r="E18" s="16"/>
    </row>
    <row r="19" spans="1:5" ht="14.25">
      <c r="A19" s="22">
        <v>5</v>
      </c>
      <c r="B19" s="14"/>
      <c r="C19" s="16"/>
      <c r="D19" s="16"/>
      <c r="E19" s="16"/>
    </row>
    <row r="20" spans="1:5" ht="14.25">
      <c r="A20" s="22">
        <v>6</v>
      </c>
      <c r="B20" s="14"/>
      <c r="C20" s="16"/>
      <c r="D20" s="13"/>
      <c r="E20" s="13"/>
    </row>
    <row r="21" spans="1:5" ht="15">
      <c r="A21" s="18"/>
      <c r="B21" s="19" t="s">
        <v>39</v>
      </c>
      <c r="C21" s="18"/>
      <c r="D21" s="18"/>
      <c r="E21" s="18">
        <f>SUM(E15:E20)</f>
        <v>7794.005</v>
      </c>
    </row>
    <row r="22" spans="1:5" ht="12.75">
      <c r="A22" s="8"/>
      <c r="B22" s="24"/>
      <c r="C22" s="8"/>
      <c r="D22" s="8"/>
      <c r="E22" s="8"/>
    </row>
    <row r="23" spans="1:5" s="25" customFormat="1" ht="18">
      <c r="A23" s="50" t="s">
        <v>43</v>
      </c>
      <c r="B23" s="50"/>
      <c r="C23" s="50"/>
      <c r="D23" s="50"/>
      <c r="E23" s="50"/>
    </row>
    <row r="24" spans="1:5" ht="15.75">
      <c r="A24" s="10" t="s">
        <v>1</v>
      </c>
      <c r="B24" s="11" t="s">
        <v>18</v>
      </c>
      <c r="C24" s="12" t="s">
        <v>2</v>
      </c>
      <c r="D24" s="12" t="s">
        <v>19</v>
      </c>
      <c r="E24" s="12" t="s">
        <v>20</v>
      </c>
    </row>
    <row r="25" spans="1:5" ht="42.75">
      <c r="A25" s="13">
        <v>1</v>
      </c>
      <c r="B25" s="14" t="s">
        <v>99</v>
      </c>
      <c r="C25" s="16" t="s">
        <v>22</v>
      </c>
      <c r="D25" s="16" t="s">
        <v>100</v>
      </c>
      <c r="E25" s="16">
        <f>2238.99</f>
        <v>2238.99</v>
      </c>
    </row>
    <row r="26" spans="1:5" ht="29.25" customHeight="1">
      <c r="A26" s="13">
        <v>2</v>
      </c>
      <c r="B26" s="14" t="s">
        <v>101</v>
      </c>
      <c r="C26" s="16" t="s">
        <v>22</v>
      </c>
      <c r="D26" s="13" t="s">
        <v>102</v>
      </c>
      <c r="E26" s="13">
        <f>615.66</f>
        <v>615.66</v>
      </c>
    </row>
    <row r="27" spans="1:5" ht="16.5" customHeight="1">
      <c r="A27" s="13">
        <v>3</v>
      </c>
      <c r="B27" s="15" t="s">
        <v>94</v>
      </c>
      <c r="C27" s="16" t="s">
        <v>22</v>
      </c>
      <c r="D27" s="13"/>
      <c r="E27" s="13">
        <f>423.485</f>
        <v>423.485</v>
      </c>
    </row>
    <row r="28" spans="1:5" ht="21" customHeight="1">
      <c r="A28" s="13">
        <v>4</v>
      </c>
      <c r="B28" s="14" t="s">
        <v>95</v>
      </c>
      <c r="C28" s="16" t="s">
        <v>22</v>
      </c>
      <c r="D28" s="13"/>
      <c r="E28" s="16">
        <f>3387.88</f>
        <v>3387.88</v>
      </c>
    </row>
    <row r="29" spans="1:5" ht="15">
      <c r="A29" s="18"/>
      <c r="B29" s="19" t="s">
        <v>39</v>
      </c>
      <c r="C29" s="18"/>
      <c r="D29" s="18"/>
      <c r="E29" s="18">
        <f>SUM(E25:E28)</f>
        <v>6666.014999999999</v>
      </c>
    </row>
    <row r="30" spans="1:5" ht="12.75">
      <c r="A30" s="8"/>
      <c r="B30" s="24"/>
      <c r="C30" s="8"/>
      <c r="D30" s="8"/>
      <c r="E30" s="8"/>
    </row>
    <row r="31" spans="1:5" s="25" customFormat="1" ht="18">
      <c r="A31" s="50" t="s">
        <v>103</v>
      </c>
      <c r="B31" s="50"/>
      <c r="C31" s="50"/>
      <c r="D31" s="50"/>
      <c r="E31" s="50"/>
    </row>
    <row r="32" spans="1:5" ht="15.75">
      <c r="A32" s="10" t="s">
        <v>1</v>
      </c>
      <c r="B32" s="11" t="s">
        <v>18</v>
      </c>
      <c r="C32" s="12" t="s">
        <v>2</v>
      </c>
      <c r="D32" s="12" t="s">
        <v>19</v>
      </c>
      <c r="E32" s="12" t="s">
        <v>20</v>
      </c>
    </row>
    <row r="33" spans="1:5" ht="14.25">
      <c r="A33" s="13">
        <v>1</v>
      </c>
      <c r="B33" s="15" t="s">
        <v>94</v>
      </c>
      <c r="C33" s="16" t="s">
        <v>22</v>
      </c>
      <c r="D33" s="16"/>
      <c r="E33" s="16">
        <v>423.49</v>
      </c>
    </row>
    <row r="34" spans="1:5" ht="17.25" customHeight="1">
      <c r="A34" s="13">
        <v>2</v>
      </c>
      <c r="B34" s="14" t="s">
        <v>95</v>
      </c>
      <c r="C34" s="16"/>
      <c r="D34" s="13"/>
      <c r="E34" s="16">
        <f>3387.88</f>
        <v>3387.88</v>
      </c>
    </row>
    <row r="35" spans="1:5" ht="14.25">
      <c r="A35" s="13">
        <v>3</v>
      </c>
      <c r="B35" s="14"/>
      <c r="C35" s="13"/>
      <c r="D35" s="13"/>
      <c r="E35" s="13"/>
    </row>
    <row r="36" spans="1:5" ht="14.25">
      <c r="A36" s="13">
        <v>4</v>
      </c>
      <c r="B36" s="15"/>
      <c r="C36" s="13"/>
      <c r="D36" s="14"/>
      <c r="E36" s="13"/>
    </row>
    <row r="37" spans="1:5" ht="14.25">
      <c r="A37" s="13">
        <v>5</v>
      </c>
      <c r="B37" s="15"/>
      <c r="C37" s="13"/>
      <c r="D37" s="13"/>
      <c r="E37" s="13"/>
    </row>
    <row r="38" spans="1:5" ht="14.25">
      <c r="A38" s="13"/>
      <c r="B38" s="15"/>
      <c r="C38" s="13"/>
      <c r="D38" s="13"/>
      <c r="E38" s="13"/>
    </row>
    <row r="39" spans="1:5" ht="14.25">
      <c r="A39" s="13">
        <v>6</v>
      </c>
      <c r="B39" s="15"/>
      <c r="C39" s="13"/>
      <c r="D39" s="13"/>
      <c r="E39" s="13"/>
    </row>
    <row r="40" spans="1:5" ht="15">
      <c r="A40" s="18"/>
      <c r="B40" s="19" t="s">
        <v>39</v>
      </c>
      <c r="C40" s="18"/>
      <c r="D40" s="18"/>
      <c r="E40" s="18">
        <f>SUM(E33:E39)</f>
        <v>3811.37</v>
      </c>
    </row>
    <row r="41" spans="1:5" ht="12.75">
      <c r="A41" s="8"/>
      <c r="B41" s="24"/>
      <c r="C41" s="8"/>
      <c r="D41" s="8"/>
      <c r="E41" s="8"/>
    </row>
    <row r="42" spans="1:5" s="25" customFormat="1" ht="18">
      <c r="A42" s="50" t="s">
        <v>104</v>
      </c>
      <c r="B42" s="50"/>
      <c r="C42" s="50"/>
      <c r="D42" s="50"/>
      <c r="E42" s="50"/>
    </row>
    <row r="43" spans="1:5" ht="15.75">
      <c r="A43" s="10" t="s">
        <v>1</v>
      </c>
      <c r="B43" s="11" t="s">
        <v>18</v>
      </c>
      <c r="C43" s="12" t="s">
        <v>2</v>
      </c>
      <c r="D43" s="12" t="s">
        <v>19</v>
      </c>
      <c r="E43" s="12" t="s">
        <v>20</v>
      </c>
    </row>
    <row r="44" spans="1:5" ht="15">
      <c r="A44" s="34">
        <v>1</v>
      </c>
      <c r="B44" s="15" t="s">
        <v>94</v>
      </c>
      <c r="C44" s="16" t="s">
        <v>22</v>
      </c>
      <c r="D44" s="16"/>
      <c r="E44" s="16">
        <v>423.49</v>
      </c>
    </row>
    <row r="45" spans="1:5" ht="15">
      <c r="A45" s="34">
        <v>2</v>
      </c>
      <c r="B45" s="14" t="s">
        <v>95</v>
      </c>
      <c r="C45" s="16" t="s">
        <v>22</v>
      </c>
      <c r="D45" s="13"/>
      <c r="E45" s="16">
        <f>3387.88</f>
        <v>3387.88</v>
      </c>
    </row>
    <row r="46" spans="1:5" ht="15">
      <c r="A46" s="34">
        <v>3</v>
      </c>
      <c r="B46" s="14" t="s">
        <v>105</v>
      </c>
      <c r="C46" s="16" t="s">
        <v>22</v>
      </c>
      <c r="D46" s="16"/>
      <c r="E46" s="16">
        <v>5395.2</v>
      </c>
    </row>
    <row r="47" spans="1:5" ht="15">
      <c r="A47" s="34">
        <v>5</v>
      </c>
      <c r="B47" s="14" t="s">
        <v>106</v>
      </c>
      <c r="C47" s="16" t="s">
        <v>22</v>
      </c>
      <c r="D47" s="16" t="s">
        <v>107</v>
      </c>
      <c r="E47" s="16">
        <v>594.45</v>
      </c>
    </row>
    <row r="48" spans="1:5" ht="29.25">
      <c r="A48" s="34">
        <v>6</v>
      </c>
      <c r="B48" s="14" t="s">
        <v>108</v>
      </c>
      <c r="C48" s="16" t="s">
        <v>22</v>
      </c>
      <c r="D48" s="16" t="s">
        <v>102</v>
      </c>
      <c r="E48" s="16">
        <v>1031.19</v>
      </c>
    </row>
    <row r="49" spans="1:5" ht="43.5">
      <c r="A49" s="34">
        <v>7</v>
      </c>
      <c r="B49" s="14" t="s">
        <v>109</v>
      </c>
      <c r="C49" s="16" t="s">
        <v>22</v>
      </c>
      <c r="D49" s="16"/>
      <c r="E49" s="16">
        <v>2482.3</v>
      </c>
    </row>
    <row r="50" spans="1:5" ht="15">
      <c r="A50" s="34">
        <v>8</v>
      </c>
      <c r="B50" s="14" t="s">
        <v>110</v>
      </c>
      <c r="C50" s="16" t="s">
        <v>22</v>
      </c>
      <c r="D50" s="16" t="s">
        <v>111</v>
      </c>
      <c r="E50" s="16">
        <v>1317.35</v>
      </c>
    </row>
    <row r="51" spans="1:5" ht="29.25">
      <c r="A51" s="34">
        <v>9</v>
      </c>
      <c r="B51" s="14" t="s">
        <v>112</v>
      </c>
      <c r="C51" s="16" t="s">
        <v>22</v>
      </c>
      <c r="D51" s="16" t="s">
        <v>113</v>
      </c>
      <c r="E51" s="16">
        <v>469.38</v>
      </c>
    </row>
    <row r="52" spans="1:5" ht="15">
      <c r="A52" s="18"/>
      <c r="B52" s="19" t="s">
        <v>39</v>
      </c>
      <c r="C52" s="18"/>
      <c r="D52" s="18"/>
      <c r="E52" s="18">
        <f>SUM(E44:E51)</f>
        <v>15101.240000000002</v>
      </c>
    </row>
    <row r="53" spans="1:5" s="35" customFormat="1" ht="15">
      <c r="A53" s="20"/>
      <c r="B53" s="21"/>
      <c r="C53" s="20"/>
      <c r="D53" s="20"/>
      <c r="E53" s="20"/>
    </row>
    <row r="54" spans="1:5" s="35" customFormat="1" ht="18">
      <c r="A54" s="51" t="s">
        <v>114</v>
      </c>
      <c r="B54" s="51"/>
      <c r="C54" s="51"/>
      <c r="D54" s="51"/>
      <c r="E54" s="51"/>
    </row>
    <row r="55" spans="1:5" s="35" customFormat="1" ht="15.75">
      <c r="A55" s="10" t="s">
        <v>1</v>
      </c>
      <c r="B55" s="11" t="s">
        <v>18</v>
      </c>
      <c r="C55" s="12" t="s">
        <v>2</v>
      </c>
      <c r="D55" s="12" t="s">
        <v>19</v>
      </c>
      <c r="E55" s="12" t="s">
        <v>20</v>
      </c>
    </row>
    <row r="56" spans="1:5" s="35" customFormat="1" ht="17.25" customHeight="1">
      <c r="A56" s="13">
        <v>1</v>
      </c>
      <c r="B56" s="15" t="s">
        <v>94</v>
      </c>
      <c r="C56" s="16" t="s">
        <v>22</v>
      </c>
      <c r="D56" s="16"/>
      <c r="E56" s="16">
        <v>423.49</v>
      </c>
    </row>
    <row r="57" spans="1:5" s="35" customFormat="1" ht="14.25">
      <c r="A57" s="13">
        <v>2</v>
      </c>
      <c r="B57" s="14" t="s">
        <v>95</v>
      </c>
      <c r="C57" s="16" t="s">
        <v>22</v>
      </c>
      <c r="D57" s="16"/>
      <c r="E57" s="16">
        <f>3387.88</f>
        <v>3387.88</v>
      </c>
    </row>
    <row r="58" spans="1:5" ht="16.5" customHeight="1">
      <c r="A58" s="13">
        <v>3</v>
      </c>
      <c r="B58" s="15" t="s">
        <v>115</v>
      </c>
      <c r="C58" s="13" t="s">
        <v>22</v>
      </c>
      <c r="D58" s="16"/>
      <c r="E58" s="16">
        <f>6250.56</f>
        <v>6250.56</v>
      </c>
    </row>
    <row r="59" spans="1:5" ht="21.75" customHeight="1">
      <c r="A59" s="13">
        <v>4</v>
      </c>
      <c r="B59" s="15"/>
      <c r="C59" s="13"/>
      <c r="D59" s="16"/>
      <c r="E59" s="16"/>
    </row>
    <row r="60" spans="1:5" ht="21.75" customHeight="1">
      <c r="A60" s="13">
        <v>5</v>
      </c>
      <c r="B60" s="15"/>
      <c r="C60" s="13"/>
      <c r="D60" s="16"/>
      <c r="E60" s="16"/>
    </row>
    <row r="61" spans="1:5" ht="24.75" customHeight="1">
      <c r="A61" s="13"/>
      <c r="B61" s="15"/>
      <c r="C61" s="13"/>
      <c r="D61" s="15"/>
      <c r="E61" s="16"/>
    </row>
    <row r="62" spans="1:5" ht="15">
      <c r="A62" s="18"/>
      <c r="B62" s="19" t="s">
        <v>39</v>
      </c>
      <c r="C62" s="18"/>
      <c r="D62" s="18"/>
      <c r="E62" s="18">
        <f>SUM(E56:E61)</f>
        <v>10061.93</v>
      </c>
    </row>
    <row r="63" spans="1:5" ht="12.75">
      <c r="A63" s="8"/>
      <c r="B63" s="24"/>
      <c r="C63" s="8"/>
      <c r="D63" s="8"/>
      <c r="E63" s="8"/>
    </row>
    <row r="64" spans="1:5" ht="18">
      <c r="A64" s="51" t="s">
        <v>116</v>
      </c>
      <c r="B64" s="51"/>
      <c r="C64" s="51"/>
      <c r="D64" s="51"/>
      <c r="E64" s="51"/>
    </row>
    <row r="65" spans="1:5" ht="15.75">
      <c r="A65" s="10" t="s">
        <v>1</v>
      </c>
      <c r="B65" s="11" t="s">
        <v>18</v>
      </c>
      <c r="C65" s="12" t="s">
        <v>2</v>
      </c>
      <c r="D65" s="12" t="s">
        <v>19</v>
      </c>
      <c r="E65" s="12" t="s">
        <v>20</v>
      </c>
    </row>
    <row r="66" spans="1:5" ht="21" customHeight="1">
      <c r="A66" s="36">
        <v>1</v>
      </c>
      <c r="B66" s="14" t="s">
        <v>117</v>
      </c>
      <c r="C66" s="13" t="s">
        <v>22</v>
      </c>
      <c r="D66" s="13"/>
      <c r="E66" s="16">
        <f>2247.19</f>
        <v>2247.19</v>
      </c>
    </row>
    <row r="67" spans="1:5" ht="23.25" customHeight="1">
      <c r="A67" s="36">
        <v>2</v>
      </c>
      <c r="B67" s="15" t="s">
        <v>118</v>
      </c>
      <c r="C67" s="16" t="s">
        <v>22</v>
      </c>
      <c r="D67" s="16" t="s">
        <v>119</v>
      </c>
      <c r="E67" s="13">
        <v>3387.88</v>
      </c>
    </row>
    <row r="68" spans="1:5" ht="31.5" customHeight="1">
      <c r="A68" s="36">
        <v>3</v>
      </c>
      <c r="B68" s="15" t="s">
        <v>94</v>
      </c>
      <c r="C68" s="16" t="s">
        <v>22</v>
      </c>
      <c r="D68" s="16"/>
      <c r="E68" s="16">
        <v>423.49</v>
      </c>
    </row>
    <row r="69" spans="1:5" ht="33" customHeight="1">
      <c r="A69" s="36">
        <v>4</v>
      </c>
      <c r="B69" s="37"/>
      <c r="C69" s="16"/>
      <c r="D69" s="16"/>
      <c r="E69" s="16"/>
    </row>
    <row r="70" spans="1:5" ht="15">
      <c r="A70" s="18"/>
      <c r="B70" s="19" t="s">
        <v>39</v>
      </c>
      <c r="C70" s="18"/>
      <c r="D70" s="18"/>
      <c r="E70" s="18">
        <f>E66+E67+E68+E69</f>
        <v>6058.5599999999995</v>
      </c>
    </row>
    <row r="71" spans="1:5" ht="12.75">
      <c r="A71" s="8"/>
      <c r="B71" s="24"/>
      <c r="C71" s="8"/>
      <c r="D71" s="8"/>
      <c r="E71" s="8"/>
    </row>
    <row r="72" spans="1:5" ht="18">
      <c r="A72" s="51" t="s">
        <v>120</v>
      </c>
      <c r="B72" s="51"/>
      <c r="C72" s="51"/>
      <c r="D72" s="51"/>
      <c r="E72" s="51"/>
    </row>
    <row r="73" spans="1:5" ht="15.75">
      <c r="A73" s="10" t="s">
        <v>1</v>
      </c>
      <c r="B73" s="11" t="s">
        <v>18</v>
      </c>
      <c r="C73" s="12" t="s">
        <v>2</v>
      </c>
      <c r="D73" s="12" t="s">
        <v>19</v>
      </c>
      <c r="E73" s="12" t="s">
        <v>20</v>
      </c>
    </row>
    <row r="74" spans="1:5" ht="21.75" customHeight="1">
      <c r="A74" s="13">
        <v>1</v>
      </c>
      <c r="B74" s="14" t="s">
        <v>121</v>
      </c>
      <c r="C74" s="13" t="s">
        <v>22</v>
      </c>
      <c r="D74" s="13" t="s">
        <v>122</v>
      </c>
      <c r="E74" s="16">
        <v>1823.84</v>
      </c>
    </row>
    <row r="75" spans="1:5" ht="28.5">
      <c r="A75" s="13">
        <v>2</v>
      </c>
      <c r="B75" s="14" t="s">
        <v>123</v>
      </c>
      <c r="C75" s="16" t="s">
        <v>22</v>
      </c>
      <c r="D75" s="16" t="s">
        <v>124</v>
      </c>
      <c r="E75" s="13">
        <v>266.5</v>
      </c>
    </row>
    <row r="76" spans="1:5" ht="14.25">
      <c r="A76" s="13">
        <v>3</v>
      </c>
      <c r="B76" s="15" t="s">
        <v>118</v>
      </c>
      <c r="C76" s="16" t="s">
        <v>22</v>
      </c>
      <c r="D76" s="13" t="s">
        <v>119</v>
      </c>
      <c r="E76" s="13">
        <v>3387.88</v>
      </c>
    </row>
    <row r="77" spans="1:5" ht="14.25">
      <c r="A77" s="13">
        <v>4</v>
      </c>
      <c r="B77" s="15" t="s">
        <v>94</v>
      </c>
      <c r="C77" s="16" t="s">
        <v>22</v>
      </c>
      <c r="D77" s="16"/>
      <c r="E77" s="16">
        <v>423.49</v>
      </c>
    </row>
    <row r="78" spans="1:5" ht="15">
      <c r="A78" s="18"/>
      <c r="B78" s="19" t="s">
        <v>39</v>
      </c>
      <c r="C78" s="18"/>
      <c r="D78" s="18"/>
      <c r="E78" s="18">
        <f>E74+E75+E76+E77</f>
        <v>5901.71</v>
      </c>
    </row>
    <row r="79" spans="1:5" s="40" customFormat="1" ht="15">
      <c r="A79" s="38"/>
      <c r="B79" s="39"/>
      <c r="C79" s="38"/>
      <c r="D79" s="38"/>
      <c r="E79" s="38"/>
    </row>
    <row r="80" spans="1:5" ht="18">
      <c r="A80" s="51" t="s">
        <v>125</v>
      </c>
      <c r="B80" s="51"/>
      <c r="C80" s="51"/>
      <c r="D80" s="51"/>
      <c r="E80" s="51"/>
    </row>
    <row r="81" spans="1:5" ht="15">
      <c r="A81" s="18" t="s">
        <v>1</v>
      </c>
      <c r="B81" s="19" t="s">
        <v>18</v>
      </c>
      <c r="C81" s="18" t="s">
        <v>2</v>
      </c>
      <c r="D81" s="18" t="s">
        <v>19</v>
      </c>
      <c r="E81" s="18" t="s">
        <v>20</v>
      </c>
    </row>
    <row r="82" spans="1:5" ht="16.5" customHeight="1">
      <c r="A82" s="13">
        <v>1</v>
      </c>
      <c r="B82" s="14" t="s">
        <v>117</v>
      </c>
      <c r="C82" s="16" t="s">
        <v>22</v>
      </c>
      <c r="D82" s="13"/>
      <c r="E82" s="13">
        <v>2084.43</v>
      </c>
    </row>
    <row r="83" spans="1:5" ht="14.25">
      <c r="A83" s="13">
        <v>2</v>
      </c>
      <c r="B83" s="15" t="s">
        <v>118</v>
      </c>
      <c r="C83" s="16" t="s">
        <v>22</v>
      </c>
      <c r="D83" s="16" t="s">
        <v>119</v>
      </c>
      <c r="E83" s="13">
        <v>3387.88</v>
      </c>
    </row>
    <row r="84" spans="1:5" ht="15">
      <c r="A84" s="20">
        <v>3</v>
      </c>
      <c r="B84" s="15" t="s">
        <v>94</v>
      </c>
      <c r="C84" s="16" t="s">
        <v>22</v>
      </c>
      <c r="D84" s="16"/>
      <c r="E84" s="16">
        <v>423.49</v>
      </c>
    </row>
    <row r="85" spans="1:5" ht="29.25">
      <c r="A85" s="20">
        <v>4</v>
      </c>
      <c r="B85" s="14" t="s">
        <v>126</v>
      </c>
      <c r="C85" s="13" t="s">
        <v>22</v>
      </c>
      <c r="D85" s="13" t="s">
        <v>90</v>
      </c>
      <c r="E85" s="16">
        <v>478.84</v>
      </c>
    </row>
    <row r="86" spans="1:5" ht="15">
      <c r="A86" s="20">
        <v>5</v>
      </c>
      <c r="B86" s="14"/>
      <c r="C86" s="16"/>
      <c r="D86" s="16"/>
      <c r="E86" s="13"/>
    </row>
    <row r="87" spans="1:5" ht="15">
      <c r="A87" s="20">
        <v>6</v>
      </c>
      <c r="B87" s="21"/>
      <c r="C87" s="20"/>
      <c r="D87" s="20"/>
      <c r="E87" s="20"/>
    </row>
    <row r="88" spans="1:5" ht="15">
      <c r="A88" s="18"/>
      <c r="B88" s="19" t="s">
        <v>39</v>
      </c>
      <c r="C88" s="18"/>
      <c r="D88" s="18"/>
      <c r="E88" s="18">
        <f>SUM(E82:E87)</f>
        <v>6374.639999999999</v>
      </c>
    </row>
    <row r="89" spans="1:5" s="40" customFormat="1" ht="15">
      <c r="A89" s="38"/>
      <c r="B89" s="39"/>
      <c r="C89" s="38"/>
      <c r="D89" s="38"/>
      <c r="E89" s="38"/>
    </row>
    <row r="90" spans="1:5" ht="18">
      <c r="A90" s="51" t="s">
        <v>72</v>
      </c>
      <c r="B90" s="51"/>
      <c r="C90" s="51"/>
      <c r="D90" s="51"/>
      <c r="E90" s="51"/>
    </row>
    <row r="91" spans="1:5" ht="15.75">
      <c r="A91" s="10" t="s">
        <v>1</v>
      </c>
      <c r="B91" s="11" t="s">
        <v>18</v>
      </c>
      <c r="C91" s="12" t="s">
        <v>2</v>
      </c>
      <c r="D91" s="12" t="s">
        <v>19</v>
      </c>
      <c r="E91" s="12" t="s">
        <v>20</v>
      </c>
    </row>
    <row r="92" spans="1:5" ht="14.25">
      <c r="A92" s="13">
        <v>1</v>
      </c>
      <c r="B92" s="15" t="s">
        <v>118</v>
      </c>
      <c r="C92" s="13" t="s">
        <v>22</v>
      </c>
      <c r="D92" s="13" t="s">
        <v>119</v>
      </c>
      <c r="E92" s="13">
        <v>3387.88</v>
      </c>
    </row>
    <row r="93" spans="1:5" ht="15.75" customHeight="1">
      <c r="A93" s="13">
        <v>2</v>
      </c>
      <c r="B93" s="15" t="s">
        <v>94</v>
      </c>
      <c r="C93" s="16" t="s">
        <v>22</v>
      </c>
      <c r="D93" s="16"/>
      <c r="E93" s="16">
        <v>423.49</v>
      </c>
    </row>
    <row r="94" spans="1:5" ht="29.25">
      <c r="A94" s="20">
        <v>3</v>
      </c>
      <c r="B94" s="14" t="s">
        <v>127</v>
      </c>
      <c r="C94" s="16" t="s">
        <v>22</v>
      </c>
      <c r="D94" s="16" t="s">
        <v>128</v>
      </c>
      <c r="E94" s="16">
        <v>1487.87</v>
      </c>
    </row>
    <row r="95" spans="1:5" ht="42.75" customHeight="1">
      <c r="A95" s="20">
        <v>4</v>
      </c>
      <c r="B95" s="28" t="s">
        <v>129</v>
      </c>
      <c r="C95" s="16" t="s">
        <v>22</v>
      </c>
      <c r="D95" s="23" t="s">
        <v>130</v>
      </c>
      <c r="E95" s="16">
        <v>4785.81</v>
      </c>
    </row>
    <row r="96" spans="1:5" ht="15">
      <c r="A96" s="20">
        <v>5</v>
      </c>
      <c r="B96" s="14"/>
      <c r="C96" s="16"/>
      <c r="D96" s="16"/>
      <c r="E96" s="16"/>
    </row>
    <row r="97" spans="1:5" ht="15">
      <c r="A97" s="20">
        <v>6</v>
      </c>
      <c r="B97" s="14"/>
      <c r="C97" s="16"/>
      <c r="D97" s="16"/>
      <c r="E97" s="16"/>
    </row>
    <row r="98" spans="1:5" ht="15">
      <c r="A98" s="20"/>
      <c r="B98" s="14"/>
      <c r="C98" s="16"/>
      <c r="D98" s="23"/>
      <c r="E98" s="16"/>
    </row>
    <row r="99" spans="1:5" ht="15">
      <c r="A99" s="18"/>
      <c r="B99" s="19" t="s">
        <v>39</v>
      </c>
      <c r="C99" s="18"/>
      <c r="D99" s="18"/>
      <c r="E99" s="18">
        <f>SUM(E92:E98)</f>
        <v>10085.05</v>
      </c>
    </row>
    <row r="100" spans="1:5" ht="15">
      <c r="A100" s="20"/>
      <c r="B100" s="21"/>
      <c r="C100" s="20"/>
      <c r="D100" s="20"/>
      <c r="E100" s="20"/>
    </row>
    <row r="101" spans="1:5" ht="18">
      <c r="A101" s="51" t="s">
        <v>131</v>
      </c>
      <c r="B101" s="51"/>
      <c r="C101" s="51"/>
      <c r="D101" s="51"/>
      <c r="E101" s="51"/>
    </row>
    <row r="102" spans="1:5" ht="15.75">
      <c r="A102" s="10" t="s">
        <v>1</v>
      </c>
      <c r="B102" s="11" t="s">
        <v>18</v>
      </c>
      <c r="C102" s="12" t="s">
        <v>2</v>
      </c>
      <c r="D102" s="12" t="s">
        <v>19</v>
      </c>
      <c r="E102" s="12" t="s">
        <v>20</v>
      </c>
    </row>
    <row r="103" spans="1:5" ht="17.25" customHeight="1">
      <c r="A103" s="13">
        <v>1</v>
      </c>
      <c r="B103" s="15" t="s">
        <v>118</v>
      </c>
      <c r="C103" s="13" t="s">
        <v>22</v>
      </c>
      <c r="D103" s="13" t="s">
        <v>119</v>
      </c>
      <c r="E103" s="13">
        <v>3387.88</v>
      </c>
    </row>
    <row r="104" spans="1:5" ht="17.25" customHeight="1">
      <c r="A104" s="20">
        <v>2</v>
      </c>
      <c r="B104" s="15" t="s">
        <v>94</v>
      </c>
      <c r="C104" s="16" t="s">
        <v>22</v>
      </c>
      <c r="D104" s="16"/>
      <c r="E104" s="16">
        <v>423.49</v>
      </c>
    </row>
    <row r="105" spans="1:5" ht="29.25" customHeight="1">
      <c r="A105" s="20">
        <v>3</v>
      </c>
      <c r="B105" s="14" t="s">
        <v>132</v>
      </c>
      <c r="C105" s="16" t="s">
        <v>22</v>
      </c>
      <c r="D105" s="16" t="s">
        <v>133</v>
      </c>
      <c r="E105" s="16">
        <v>663.22</v>
      </c>
    </row>
    <row r="106" spans="1:5" ht="30.75" customHeight="1">
      <c r="A106" s="20">
        <v>4</v>
      </c>
      <c r="B106" s="14" t="s">
        <v>134</v>
      </c>
      <c r="C106" s="16" t="s">
        <v>22</v>
      </c>
      <c r="D106" s="16"/>
      <c r="E106" s="16">
        <v>2921.16</v>
      </c>
    </row>
    <row r="107" spans="1:5" ht="15">
      <c r="A107" s="20">
        <v>5</v>
      </c>
      <c r="B107" s="41" t="s">
        <v>135</v>
      </c>
      <c r="C107" s="16" t="s">
        <v>22</v>
      </c>
      <c r="D107" s="21" t="s">
        <v>136</v>
      </c>
      <c r="E107" s="20">
        <f>795.66</f>
        <v>795.66</v>
      </c>
    </row>
    <row r="108" spans="1:5" ht="15">
      <c r="A108" s="18"/>
      <c r="B108" s="19" t="s">
        <v>39</v>
      </c>
      <c r="C108" s="18"/>
      <c r="D108" s="18"/>
      <c r="E108" s="18">
        <f>SUM(E103:E107)</f>
        <v>8191.41</v>
      </c>
    </row>
    <row r="109" spans="1:5" s="40" customFormat="1" ht="15">
      <c r="A109" s="38"/>
      <c r="B109" s="39"/>
      <c r="C109" s="38"/>
      <c r="D109" s="38"/>
      <c r="E109" s="38"/>
    </row>
    <row r="110" spans="1:5" ht="18">
      <c r="A110" s="51" t="s">
        <v>87</v>
      </c>
      <c r="B110" s="51"/>
      <c r="C110" s="51"/>
      <c r="D110" s="51"/>
      <c r="E110" s="51"/>
    </row>
    <row r="111" spans="1:5" ht="15.75">
      <c r="A111" s="10" t="s">
        <v>1</v>
      </c>
      <c r="B111" s="11" t="s">
        <v>18</v>
      </c>
      <c r="C111" s="12" t="s">
        <v>2</v>
      </c>
      <c r="D111" s="12" t="s">
        <v>19</v>
      </c>
      <c r="E111" s="12" t="s">
        <v>20</v>
      </c>
    </row>
    <row r="112" spans="1:5" ht="14.25">
      <c r="A112" s="13">
        <v>1</v>
      </c>
      <c r="B112" s="15" t="s">
        <v>118</v>
      </c>
      <c r="C112" s="13" t="s">
        <v>22</v>
      </c>
      <c r="D112" s="13" t="s">
        <v>119</v>
      </c>
      <c r="E112" s="13">
        <v>3387.88</v>
      </c>
    </row>
    <row r="113" spans="1:5" ht="15">
      <c r="A113" s="20">
        <v>2</v>
      </c>
      <c r="B113" s="15" t="s">
        <v>94</v>
      </c>
      <c r="C113" s="16" t="s">
        <v>22</v>
      </c>
      <c r="D113" s="16"/>
      <c r="E113" s="16">
        <v>423.49</v>
      </c>
    </row>
    <row r="114" spans="1:5" ht="29.25">
      <c r="A114" s="20">
        <v>3</v>
      </c>
      <c r="B114" s="28" t="s">
        <v>137</v>
      </c>
      <c r="C114" s="16" t="s">
        <v>22</v>
      </c>
      <c r="D114" s="16"/>
      <c r="E114" s="16">
        <v>21076.06</v>
      </c>
    </row>
    <row r="115" spans="1:5" ht="29.25">
      <c r="A115" s="20">
        <v>4</v>
      </c>
      <c r="B115" s="14" t="s">
        <v>138</v>
      </c>
      <c r="C115" s="16" t="s">
        <v>22</v>
      </c>
      <c r="D115" s="16"/>
      <c r="E115" s="16">
        <v>3000.08</v>
      </c>
    </row>
    <row r="116" spans="1:5" ht="15">
      <c r="A116" s="20">
        <v>5</v>
      </c>
      <c r="B116" s="41" t="s">
        <v>139</v>
      </c>
      <c r="C116" s="16" t="s">
        <v>22</v>
      </c>
      <c r="D116" s="41" t="s">
        <v>140</v>
      </c>
      <c r="E116" s="20">
        <v>2278.82</v>
      </c>
    </row>
    <row r="117" spans="1:5" ht="15">
      <c r="A117" s="18"/>
      <c r="B117" s="19" t="s">
        <v>39</v>
      </c>
      <c r="C117" s="18"/>
      <c r="D117" s="18"/>
      <c r="E117" s="18">
        <f>SUM(E112:E116)</f>
        <v>30166.33</v>
      </c>
    </row>
    <row r="118" spans="1:5" s="35" customFormat="1" ht="15">
      <c r="A118" s="42"/>
      <c r="B118" s="43"/>
      <c r="C118" s="42"/>
      <c r="D118" s="42"/>
      <c r="E118" s="42"/>
    </row>
    <row r="120" spans="1:5" ht="15">
      <c r="A120" s="30"/>
      <c r="B120" s="31" t="s">
        <v>93</v>
      </c>
      <c r="C120" s="30"/>
      <c r="D120" s="30"/>
      <c r="E120" s="44">
        <f>E11+E21+E29+E40+E52+E62+E70+E78+E88+E99+E108+E117</f>
        <v>127107.09500000002</v>
      </c>
    </row>
  </sheetData>
  <sheetProtection selectLockedCells="1" selectUnlockedCells="1"/>
  <mergeCells count="12">
    <mergeCell ref="A64:E64"/>
    <mergeCell ref="A72:E72"/>
    <mergeCell ref="A80:E80"/>
    <mergeCell ref="A90:E90"/>
    <mergeCell ref="A101:E101"/>
    <mergeCell ref="A110:E110"/>
    <mergeCell ref="A1:E1"/>
    <mergeCell ref="A13:E13"/>
    <mergeCell ref="A23:E23"/>
    <mergeCell ref="A31:E31"/>
    <mergeCell ref="A42:E42"/>
    <mergeCell ref="A54:E54"/>
  </mergeCells>
  <printOptions/>
  <pageMargins left="0.19652777777777777" right="0.19652777777777777" top="1.0527777777777778" bottom="1.0527777777777778" header="0.7875" footer="0.7875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2020-10-21T06:46:09Z</dcterms:modified>
  <cp:category/>
  <cp:version/>
  <cp:contentType/>
  <cp:contentStatus/>
</cp:coreProperties>
</file>